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crosoft\Desktop\Russtech\Computer Concrete Programs\"/>
    </mc:Choice>
  </mc:AlternateContent>
  <xr:revisionPtr revIDLastSave="0" documentId="13_ncr:1_{F3A1A182-BB39-400A-B7F2-933AEC9C8C20}" xr6:coauthVersionLast="47" xr6:coauthVersionMax="47" xr10:uidLastSave="{00000000-0000-0000-0000-000000000000}"/>
  <bookViews>
    <workbookView xWindow="11693" yWindow="255" windowWidth="15659" windowHeight="11542" tabRatio="500" xr2:uid="{00000000-000D-0000-FFFF-FFFF00000000}"/>
  </bookViews>
  <sheets>
    <sheet name="Calculator" sheetId="1" r:id="rId1"/>
    <sheet name="Print Form" sheetId="2" r:id="rId2"/>
  </sheets>
  <definedNames>
    <definedName name="_xlnm.Print_Area" localSheetId="1">'Print Form'!$A$1:$H$32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30" i="1"/>
  <c r="C31" i="1"/>
  <c r="C32" i="1"/>
  <c r="C33" i="1"/>
  <c r="C34" i="1"/>
  <c r="C35" i="1"/>
  <c r="C36" i="1"/>
  <c r="H27" i="2"/>
  <c r="H25" i="2"/>
  <c r="B4" i="1"/>
  <c r="D12" i="2"/>
  <c r="D11" i="2"/>
  <c r="D10" i="2"/>
  <c r="H16" i="2"/>
  <c r="H17" i="2"/>
  <c r="H18" i="2"/>
  <c r="H19" i="2"/>
  <c r="H20" i="2"/>
  <c r="H21" i="2"/>
  <c r="H22" i="2"/>
  <c r="H23" i="2"/>
  <c r="H24" i="2"/>
  <c r="H15" i="2"/>
  <c r="G16" i="2"/>
  <c r="G17" i="2"/>
  <c r="G18" i="2"/>
  <c r="G19" i="2"/>
  <c r="G20" i="2"/>
  <c r="G21" i="2"/>
  <c r="G22" i="2"/>
  <c r="G23" i="2"/>
  <c r="G24" i="2"/>
  <c r="G15" i="2"/>
  <c r="F16" i="2"/>
  <c r="F17" i="2"/>
  <c r="F18" i="2"/>
  <c r="F19" i="2"/>
  <c r="F20" i="2"/>
  <c r="F21" i="2"/>
  <c r="F22" i="2"/>
  <c r="F23" i="2"/>
  <c r="F24" i="2"/>
  <c r="F15" i="2"/>
  <c r="E16" i="2"/>
  <c r="E17" i="2"/>
  <c r="E18" i="2"/>
  <c r="E19" i="2"/>
  <c r="E20" i="2"/>
  <c r="E21" i="2"/>
  <c r="E22" i="2"/>
  <c r="E23" i="2"/>
  <c r="E24" i="2"/>
  <c r="E15" i="2"/>
  <c r="D16" i="2"/>
  <c r="D17" i="2"/>
  <c r="D18" i="2"/>
  <c r="D19" i="2"/>
  <c r="D20" i="2"/>
  <c r="D21" i="2"/>
  <c r="D22" i="2"/>
  <c r="D23" i="2"/>
  <c r="D24" i="2"/>
  <c r="D15" i="2"/>
  <c r="C16" i="2"/>
  <c r="C17" i="2"/>
  <c r="C18" i="2"/>
  <c r="C19" i="2"/>
  <c r="C20" i="2"/>
  <c r="C21" i="2"/>
  <c r="C22" i="2"/>
  <c r="C23" i="2"/>
  <c r="C24" i="2"/>
  <c r="C15" i="2"/>
  <c r="A26" i="1"/>
  <c r="A16" i="2"/>
  <c r="A27" i="1"/>
  <c r="A17" i="2"/>
  <c r="A28" i="1"/>
  <c r="A18" i="2"/>
  <c r="A29" i="1"/>
  <c r="A19" i="2"/>
  <c r="A30" i="1"/>
  <c r="A20" i="2"/>
  <c r="A31" i="1"/>
  <c r="A21" i="2"/>
  <c r="A32" i="1"/>
  <c r="A22" i="2"/>
  <c r="A33" i="1"/>
  <c r="A23" i="2"/>
  <c r="A34" i="1"/>
  <c r="A24" i="2"/>
  <c r="A25" i="1"/>
  <c r="A15" i="2"/>
  <c r="B26" i="1"/>
  <c r="B27" i="1"/>
  <c r="B28" i="1"/>
  <c r="B29" i="1"/>
  <c r="B30" i="1"/>
  <c r="B31" i="1"/>
  <c r="B32" i="1"/>
  <c r="B33" i="1"/>
  <c r="B34" i="1"/>
  <c r="B25" i="1"/>
</calcChain>
</file>

<file path=xl/sharedStrings.xml><?xml version="1.0" encoding="utf-8"?>
<sst xmlns="http://schemas.openxmlformats.org/spreadsheetml/2006/main" count="97" uniqueCount="72">
  <si>
    <t>Material Inputs</t>
  </si>
  <si>
    <t>Fly Ash - Type C</t>
  </si>
  <si>
    <t>Fly Ash- Type F</t>
  </si>
  <si>
    <t>Cement- Type V</t>
  </si>
  <si>
    <t>Cement- Type IV</t>
  </si>
  <si>
    <t>Cement- Type III</t>
  </si>
  <si>
    <t>Cement- Type II</t>
  </si>
  <si>
    <t>Coarse Aggregate 1</t>
  </si>
  <si>
    <t>Coarse Aggregate 2</t>
  </si>
  <si>
    <t>Coarse Aggregate 3</t>
  </si>
  <si>
    <t>Natural Sand 1</t>
  </si>
  <si>
    <t>Natural Sand 2</t>
  </si>
  <si>
    <t>Manufactured Sand 1</t>
  </si>
  <si>
    <t>Manufactured Sand 2</t>
  </si>
  <si>
    <t>Select Material</t>
  </si>
  <si>
    <t>Water</t>
  </si>
  <si>
    <t>Chloride Ion Calculator- Generic</t>
  </si>
  <si>
    <t>Admixture 1</t>
  </si>
  <si>
    <t>Admixture 2</t>
  </si>
  <si>
    <t>Admixture 3</t>
  </si>
  <si>
    <t>Admixture 4</t>
  </si>
  <si>
    <t>SSD Weight/ Dosage</t>
  </si>
  <si>
    <t>Unit</t>
  </si>
  <si>
    <t>lbs/yd.</t>
  </si>
  <si>
    <t>gallons</t>
  </si>
  <si>
    <t>oz/cwt.</t>
  </si>
  <si>
    <t>%</t>
  </si>
  <si>
    <t>ppm</t>
  </si>
  <si>
    <t>Material</t>
  </si>
  <si>
    <t>Custom Material ID</t>
  </si>
  <si>
    <t>Total Chloride Ions, lbs.</t>
  </si>
  <si>
    <t>Calculations</t>
  </si>
  <si>
    <t>Total Chloride Ion (lbs) in a Cubic Yard:</t>
  </si>
  <si>
    <t>Input Cells are This Color</t>
  </si>
  <si>
    <t>N/A</t>
  </si>
  <si>
    <t>Total Chloride Ion by Weight of Material</t>
  </si>
  <si>
    <t>JOB/MIX INFO</t>
  </si>
  <si>
    <t>Mix Design Name:</t>
  </si>
  <si>
    <t>Company:</t>
  </si>
  <si>
    <t>Date:</t>
  </si>
  <si>
    <t>TOTAL CHLORIDE % BY WEIGHT OF CEMENT</t>
  </si>
  <si>
    <t>COMPANY:</t>
  </si>
  <si>
    <t>MIX DESIGN ID:</t>
  </si>
  <si>
    <t>DATE:</t>
  </si>
  <si>
    <t>MATERIAL</t>
  </si>
  <si>
    <t>UNIT</t>
  </si>
  <si>
    <t>Total Chloride, % by weight of Cementitious:</t>
  </si>
  <si>
    <t>Total Chloride, (%) by weight of Cementitious Materials:</t>
  </si>
  <si>
    <t>TOTAL CHLORIDE
 IONS, LBS.</t>
  </si>
  <si>
    <t>TOTAL CHLORIDE
 ION BY WEIGHT OF MATERIAL</t>
  </si>
  <si>
    <t>Lafarge</t>
  </si>
  <si>
    <t>Charah</t>
  </si>
  <si>
    <t>SSD WEIGHT/
DOSAGE</t>
  </si>
  <si>
    <t>CUSTOM 
MATERIAL ID</t>
  </si>
  <si>
    <t>Category</t>
  </si>
  <si>
    <t>Chloride limit for new construction</t>
  </si>
  <si>
    <t>Acid-soluble</t>
  </si>
  <si>
    <t>Water-soluble</t>
  </si>
  <si>
    <t>Test method</t>
  </si>
  <si>
    <t>ASTM C 1152</t>
  </si>
  <si>
    <t>ASTM C 1218</t>
  </si>
  <si>
    <t>Soxhlet</t>
  </si>
  <si>
    <t>Prestressed Concrete</t>
  </si>
  <si>
    <t>Reinforced concrete</t>
  </si>
  <si>
    <t>in wet conditions</t>
  </si>
  <si>
    <t>Reinforced concrete in dry conditions</t>
  </si>
  <si>
    <t>Yager</t>
  </si>
  <si>
    <t>Hanson #57</t>
  </si>
  <si>
    <t>Finishease-NC</t>
  </si>
  <si>
    <t>Russtechnical Example</t>
  </si>
  <si>
    <t xml:space="preserve">RussTech </t>
  </si>
  <si>
    <t>Cement- Type I or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</si>
</sst>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%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b/>
      <sz val="18"/>
      <name val="Calibri"/>
      <scheme val="minor"/>
    </font>
    <font>
      <sz val="12"/>
      <name val="Calibri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6" fillId="2" borderId="3" xfId="0" applyFont="1" applyFill="1" applyBorder="1"/>
    <xf numFmtId="0" fontId="6" fillId="2" borderId="0" xfId="0" applyFont="1" applyFill="1"/>
    <xf numFmtId="0" fontId="6" fillId="2" borderId="4" xfId="0" applyFont="1" applyFill="1" applyBorder="1"/>
    <xf numFmtId="0" fontId="0" fillId="3" borderId="3" xfId="0" applyFill="1" applyBorder="1"/>
    <xf numFmtId="0" fontId="0" fillId="3" borderId="0" xfId="0" applyFill="1"/>
    <xf numFmtId="0" fontId="0" fillId="3" borderId="4" xfId="0" applyFill="1" applyBorder="1"/>
    <xf numFmtId="0" fontId="3" fillId="3" borderId="0" xfId="0" applyFont="1" applyFill="1"/>
    <xf numFmtId="0" fontId="1" fillId="3" borderId="4" xfId="0" applyFont="1" applyFill="1" applyBorder="1"/>
    <xf numFmtId="0" fontId="1" fillId="3" borderId="0" xfId="0" applyFont="1" applyFill="1" applyAlignment="1">
      <alignment horizontal="center"/>
    </xf>
    <xf numFmtId="0" fontId="0" fillId="3" borderId="11" xfId="0" applyFill="1" applyBorder="1"/>
    <xf numFmtId="0" fontId="0" fillId="3" borderId="6" xfId="0" applyFill="1" applyBorder="1"/>
    <xf numFmtId="0" fontId="0" fillId="3" borderId="5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2" xfId="0" applyFill="1" applyBorder="1"/>
    <xf numFmtId="0" fontId="0" fillId="2" borderId="3" xfId="0" applyFill="1" applyBorder="1"/>
    <xf numFmtId="0" fontId="1" fillId="2" borderId="0" xfId="0" applyFont="1" applyFill="1"/>
    <xf numFmtId="0" fontId="0" fillId="2" borderId="0" xfId="0" applyFill="1"/>
    <xf numFmtId="0" fontId="0" fillId="2" borderId="4" xfId="0" applyFill="1" applyBorder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15" xfId="0" applyFill="1" applyBorder="1"/>
    <xf numFmtId="0" fontId="0" fillId="2" borderId="18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21" xfId="0" applyFill="1" applyBorder="1"/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0" fillId="4" borderId="26" xfId="0" applyFill="1" applyBorder="1"/>
    <xf numFmtId="0" fontId="0" fillId="4" borderId="27" xfId="0" applyFill="1" applyBorder="1"/>
    <xf numFmtId="0" fontId="0" fillId="2" borderId="27" xfId="0" applyFill="1" applyBorder="1"/>
    <xf numFmtId="0" fontId="0" fillId="2" borderId="28" xfId="0" applyFill="1" applyBorder="1"/>
    <xf numFmtId="0" fontId="0" fillId="4" borderId="29" xfId="0" applyFill="1" applyBorder="1"/>
    <xf numFmtId="0" fontId="0" fillId="4" borderId="13" xfId="0" applyFill="1" applyBorder="1"/>
    <xf numFmtId="0" fontId="0" fillId="2" borderId="13" xfId="0" applyFill="1" applyBorder="1"/>
    <xf numFmtId="0" fontId="0" fillId="2" borderId="30" xfId="0" applyFill="1" applyBorder="1"/>
    <xf numFmtId="164" fontId="0" fillId="4" borderId="15" xfId="0" applyNumberFormat="1" applyFill="1" applyBorder="1"/>
    <xf numFmtId="164" fontId="0" fillId="4" borderId="18" xfId="0" applyNumberFormat="1" applyFill="1" applyBorder="1"/>
    <xf numFmtId="164" fontId="0" fillId="4" borderId="12" xfId="0" applyNumberFormat="1" applyFill="1" applyBorder="1"/>
    <xf numFmtId="0" fontId="0" fillId="2" borderId="29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3" fillId="0" borderId="0" xfId="0" applyFont="1" applyAlignment="1">
      <alignment vertical="center"/>
    </xf>
    <xf numFmtId="164" fontId="0" fillId="0" borderId="4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" fillId="0" borderId="36" xfId="0" applyFont="1" applyBorder="1"/>
    <xf numFmtId="0" fontId="1" fillId="0" borderId="36" xfId="0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 wrapText="1"/>
    </xf>
    <xf numFmtId="0" fontId="0" fillId="6" borderId="0" xfId="0" applyFill="1" applyAlignment="1">
      <alignment horizont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0" fillId="2" borderId="16" xfId="0" applyNumberForma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0" fillId="2" borderId="41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164" fontId="0" fillId="2" borderId="44" xfId="0" applyNumberFormat="1" applyFill="1" applyBorder="1" applyAlignment="1">
      <alignment horizontal="center"/>
    </xf>
    <xf numFmtId="0" fontId="0" fillId="2" borderId="45" xfId="0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165" fontId="0" fillId="5" borderId="7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5" xfId="0" applyFont="1" applyBorder="1" applyAlignment="1">
      <alignment horizontal="left" wrapText="1"/>
    </xf>
    <xf numFmtId="0" fontId="1" fillId="0" borderId="36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2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92926</xdr:colOff>
      <xdr:row>25</xdr:row>
      <xdr:rowOff>139389</xdr:rowOff>
    </xdr:from>
    <xdr:to>
      <xdr:col>4</xdr:col>
      <xdr:colOff>2492003</xdr:colOff>
      <xdr:row>33</xdr:row>
      <xdr:rowOff>151005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310" y="4739267"/>
          <a:ext cx="2399077" cy="1626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66675</xdr:rowOff>
    </xdr:from>
    <xdr:to>
      <xdr:col>5</xdr:col>
      <xdr:colOff>589327</xdr:colOff>
      <xdr:row>5</xdr:row>
      <xdr:rowOff>149845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66675"/>
          <a:ext cx="2399077" cy="1626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zoomScale="82" zoomScaleNormal="82" workbookViewId="0">
      <selection activeCell="C16" sqref="C16"/>
    </sheetView>
  </sheetViews>
  <sheetFormatPr defaultColWidth="11" defaultRowHeight="15.75" x14ac:dyDescent="0.5"/>
  <cols>
    <col min="1" max="1" width="21.125" customWidth="1"/>
    <col min="2" max="2" width="21.75" customWidth="1"/>
    <col min="3" max="3" width="23.125" customWidth="1"/>
    <col min="4" max="4" width="8.625" customWidth="1"/>
    <col min="5" max="5" width="34.375" customWidth="1"/>
    <col min="7" max="7" width="1.75" customWidth="1"/>
    <col min="8" max="8" width="16.875" customWidth="1"/>
    <col min="9" max="9" width="35" customWidth="1"/>
    <col min="12" max="12" width="14.5" customWidth="1"/>
  </cols>
  <sheetData>
    <row r="1" spans="1:12" ht="16.149999999999999" thickBot="1" x14ac:dyDescent="0.55000000000000004">
      <c r="A1" s="87" t="s">
        <v>36</v>
      </c>
      <c r="B1" s="88"/>
      <c r="C1" s="89"/>
    </row>
    <row r="2" spans="1:12" x14ac:dyDescent="0.5">
      <c r="A2" s="84" t="s">
        <v>38</v>
      </c>
      <c r="B2" s="90" t="s">
        <v>70</v>
      </c>
      <c r="C2" s="91"/>
    </row>
    <row r="3" spans="1:12" x14ac:dyDescent="0.5">
      <c r="A3" s="85" t="s">
        <v>37</v>
      </c>
      <c r="B3" s="92" t="s">
        <v>69</v>
      </c>
      <c r="C3" s="93"/>
    </row>
    <row r="4" spans="1:12" ht="16.149999999999999" thickBot="1" x14ac:dyDescent="0.55000000000000004">
      <c r="A4" s="86" t="s">
        <v>39</v>
      </c>
      <c r="B4" s="94">
        <f ca="1">TODAY()</f>
        <v>45244</v>
      </c>
      <c r="C4" s="95"/>
    </row>
    <row r="5" spans="1:12" ht="15" customHeight="1" x14ac:dyDescent="0.5">
      <c r="A5" s="99" t="s">
        <v>16</v>
      </c>
      <c r="B5" s="100"/>
      <c r="C5" s="100"/>
      <c r="D5" s="101"/>
      <c r="E5" s="101"/>
      <c r="F5" s="102"/>
    </row>
    <row r="6" spans="1:12" ht="15" customHeight="1" x14ac:dyDescent="0.5">
      <c r="A6" s="99"/>
      <c r="B6" s="100"/>
      <c r="C6" s="100"/>
      <c r="D6" s="100"/>
      <c r="E6" s="100"/>
      <c r="F6" s="103"/>
    </row>
    <row r="7" spans="1:12" ht="0.95" customHeight="1" thickBot="1" x14ac:dyDescent="0.55000000000000004">
      <c r="A7" s="6"/>
      <c r="B7" s="7"/>
      <c r="C7" s="7"/>
      <c r="D7" s="7"/>
      <c r="E7" s="7"/>
      <c r="F7" s="8"/>
    </row>
    <row r="8" spans="1:12" ht="21" x14ac:dyDescent="0.65">
      <c r="A8" s="96" t="s">
        <v>0</v>
      </c>
      <c r="B8" s="97"/>
      <c r="C8" s="97"/>
      <c r="D8" s="97"/>
      <c r="E8" s="97"/>
      <c r="F8" s="98"/>
    </row>
    <row r="9" spans="1:12" ht="0.95" customHeight="1" thickBot="1" x14ac:dyDescent="0.55000000000000004">
      <c r="A9" s="24"/>
      <c r="B9" s="25"/>
      <c r="C9" s="26"/>
      <c r="D9" s="26"/>
      <c r="E9" s="26"/>
      <c r="F9" s="27"/>
    </row>
    <row r="10" spans="1:12" ht="16.149999999999999" thickBot="1" x14ac:dyDescent="0.55000000000000004">
      <c r="A10" s="28" t="s">
        <v>29</v>
      </c>
      <c r="B10" s="28" t="s">
        <v>14</v>
      </c>
      <c r="C10" s="46" t="s">
        <v>21</v>
      </c>
      <c r="D10" s="30" t="s">
        <v>22</v>
      </c>
      <c r="E10" s="29" t="s">
        <v>35</v>
      </c>
      <c r="F10" s="30" t="s">
        <v>22</v>
      </c>
      <c r="L10" t="s">
        <v>34</v>
      </c>
    </row>
    <row r="11" spans="1:12" x14ac:dyDescent="0.5">
      <c r="A11" s="18" t="s">
        <v>50</v>
      </c>
      <c r="B11" s="19" t="s">
        <v>71</v>
      </c>
      <c r="C11" s="19">
        <v>600</v>
      </c>
      <c r="D11" s="31" t="s">
        <v>23</v>
      </c>
      <c r="E11" s="55">
        <v>4.0000000000000001E-3</v>
      </c>
      <c r="F11" s="34" t="s">
        <v>26</v>
      </c>
      <c r="L11" t="s">
        <v>71</v>
      </c>
    </row>
    <row r="12" spans="1:12" ht="16.149999999999999" thickBot="1" x14ac:dyDescent="0.55000000000000004">
      <c r="A12" s="20" t="s">
        <v>51</v>
      </c>
      <c r="B12" s="21" t="s">
        <v>2</v>
      </c>
      <c r="C12" s="21">
        <v>0</v>
      </c>
      <c r="D12" s="32" t="s">
        <v>23</v>
      </c>
      <c r="E12" s="56"/>
      <c r="F12" s="35" t="s">
        <v>26</v>
      </c>
      <c r="L12" t="s">
        <v>6</v>
      </c>
    </row>
    <row r="13" spans="1:12" x14ac:dyDescent="0.5">
      <c r="A13" s="18" t="s">
        <v>67</v>
      </c>
      <c r="B13" s="19" t="s">
        <v>7</v>
      </c>
      <c r="C13" s="19">
        <v>1850</v>
      </c>
      <c r="D13" s="31" t="s">
        <v>23</v>
      </c>
      <c r="E13" s="55">
        <v>7.1999999999999998E-3</v>
      </c>
      <c r="F13" s="34" t="s">
        <v>26</v>
      </c>
      <c r="L13" t="s">
        <v>5</v>
      </c>
    </row>
    <row r="14" spans="1:12" x14ac:dyDescent="0.5">
      <c r="A14" s="22" t="s">
        <v>66</v>
      </c>
      <c r="B14" s="23" t="s">
        <v>10</v>
      </c>
      <c r="C14" s="23">
        <v>1250</v>
      </c>
      <c r="D14" s="33" t="s">
        <v>23</v>
      </c>
      <c r="E14" s="57">
        <v>1.1999999999999999E-3</v>
      </c>
      <c r="F14" s="36" t="s">
        <v>26</v>
      </c>
      <c r="L14" t="s">
        <v>4</v>
      </c>
    </row>
    <row r="15" spans="1:12" ht="16.149999999999999" thickBot="1" x14ac:dyDescent="0.55000000000000004">
      <c r="A15" s="20"/>
      <c r="B15" s="21" t="s">
        <v>34</v>
      </c>
      <c r="C15" s="21"/>
      <c r="D15" s="32" t="s">
        <v>23</v>
      </c>
      <c r="E15" s="56"/>
      <c r="F15" s="35" t="s">
        <v>26</v>
      </c>
      <c r="L15" t="s">
        <v>3</v>
      </c>
    </row>
    <row r="16" spans="1:12" ht="16.149999999999999" thickBot="1" x14ac:dyDescent="0.55000000000000004">
      <c r="A16" s="47"/>
      <c r="B16" s="48" t="s">
        <v>15</v>
      </c>
      <c r="C16" s="48">
        <v>31</v>
      </c>
      <c r="D16" s="49" t="s">
        <v>24</v>
      </c>
      <c r="E16" s="48">
        <v>30</v>
      </c>
      <c r="F16" s="50" t="s">
        <v>27</v>
      </c>
      <c r="L16" t="s">
        <v>1</v>
      </c>
    </row>
    <row r="17" spans="1:12" x14ac:dyDescent="0.5">
      <c r="A17" s="51" t="s">
        <v>68</v>
      </c>
      <c r="B17" s="52" t="s">
        <v>17</v>
      </c>
      <c r="C17" s="52">
        <v>5</v>
      </c>
      <c r="D17" s="53" t="s">
        <v>25</v>
      </c>
      <c r="E17" s="52">
        <v>125</v>
      </c>
      <c r="F17" s="54" t="s">
        <v>27</v>
      </c>
      <c r="L17" t="s">
        <v>2</v>
      </c>
    </row>
    <row r="18" spans="1:12" x14ac:dyDescent="0.5">
      <c r="A18" s="22"/>
      <c r="B18" s="23" t="s">
        <v>18</v>
      </c>
      <c r="C18" s="23"/>
      <c r="D18" s="33" t="s">
        <v>25</v>
      </c>
      <c r="E18" s="23"/>
      <c r="F18" s="36" t="s">
        <v>27</v>
      </c>
      <c r="L18" t="s">
        <v>7</v>
      </c>
    </row>
    <row r="19" spans="1:12" x14ac:dyDescent="0.5">
      <c r="A19" s="22"/>
      <c r="B19" s="23" t="s">
        <v>19</v>
      </c>
      <c r="C19" s="23"/>
      <c r="D19" s="33" t="s">
        <v>25</v>
      </c>
      <c r="E19" s="23"/>
      <c r="F19" s="36" t="s">
        <v>27</v>
      </c>
      <c r="L19" t="s">
        <v>8</v>
      </c>
    </row>
    <row r="20" spans="1:12" ht="16.149999999999999" thickBot="1" x14ac:dyDescent="0.55000000000000004">
      <c r="A20" s="20"/>
      <c r="B20" s="21" t="s">
        <v>20</v>
      </c>
      <c r="C20" s="21"/>
      <c r="D20" s="32" t="s">
        <v>25</v>
      </c>
      <c r="E20" s="21"/>
      <c r="F20" s="35" t="s">
        <v>27</v>
      </c>
      <c r="L20" t="s">
        <v>9</v>
      </c>
    </row>
    <row r="21" spans="1:12" ht="16.149999999999999" thickBot="1" x14ac:dyDescent="0.55000000000000004">
      <c r="A21" s="9"/>
      <c r="B21" s="10"/>
      <c r="C21" s="10"/>
      <c r="D21" s="10"/>
      <c r="E21" s="10"/>
      <c r="F21" s="11"/>
      <c r="L21" t="s">
        <v>10</v>
      </c>
    </row>
    <row r="22" spans="1:12" ht="21.4" thickBot="1" x14ac:dyDescent="0.7">
      <c r="A22" s="96" t="s">
        <v>31</v>
      </c>
      <c r="B22" s="97"/>
      <c r="C22" s="98"/>
      <c r="D22" s="12"/>
      <c r="E22" s="12"/>
      <c r="F22" s="13"/>
      <c r="L22" t="s">
        <v>11</v>
      </c>
    </row>
    <row r="23" spans="1:12" ht="3.95" hidden="1" customHeight="1" thickBot="1" x14ac:dyDescent="0.55000000000000004">
      <c r="A23" s="24"/>
      <c r="B23" s="26"/>
      <c r="C23" s="27"/>
      <c r="D23" s="10"/>
      <c r="E23" s="10"/>
      <c r="F23" s="11"/>
      <c r="L23" t="s">
        <v>12</v>
      </c>
    </row>
    <row r="24" spans="1:12" ht="16.149999999999999" thickBot="1" x14ac:dyDescent="0.55000000000000004">
      <c r="A24" s="37" t="s">
        <v>29</v>
      </c>
      <c r="B24" s="38" t="s">
        <v>28</v>
      </c>
      <c r="C24" s="39" t="s">
        <v>30</v>
      </c>
      <c r="D24" s="14"/>
      <c r="E24" s="10"/>
      <c r="F24" s="11"/>
      <c r="L24" t="s">
        <v>13</v>
      </c>
    </row>
    <row r="25" spans="1:12" x14ac:dyDescent="0.5">
      <c r="A25" s="40" t="str">
        <f>IF(ISBLANK(A11), "", A11)</f>
        <v>Lafarge</v>
      </c>
      <c r="B25" s="41" t="str">
        <f t="shared" ref="B25:B34" si="0">B11</f>
        <v>Cement- Type I or IL</v>
      </c>
      <c r="C25" s="76">
        <f>((C11*E11)/100)</f>
        <v>2.4E-2</v>
      </c>
      <c r="D25" s="10"/>
      <c r="E25" s="71" t="s">
        <v>33</v>
      </c>
      <c r="F25" s="11"/>
      <c r="L25" t="s">
        <v>34</v>
      </c>
    </row>
    <row r="26" spans="1:12" ht="16.149999999999999" thickBot="1" x14ac:dyDescent="0.55000000000000004">
      <c r="A26" s="42" t="str">
        <f t="shared" ref="A26:A34" si="1">IF(ISBLANK(A12), "", A12)</f>
        <v>Charah</v>
      </c>
      <c r="B26" s="43" t="str">
        <f t="shared" si="0"/>
        <v>Fly Ash- Type F</v>
      </c>
      <c r="C26" s="61">
        <f>((C12*E12)/100)</f>
        <v>0</v>
      </c>
      <c r="D26" s="10"/>
      <c r="E26" s="10"/>
      <c r="F26" s="11"/>
    </row>
    <row r="27" spans="1:12" x14ac:dyDescent="0.5">
      <c r="A27" s="58" t="str">
        <f t="shared" si="1"/>
        <v>Hanson #57</v>
      </c>
      <c r="B27" s="59" t="str">
        <f t="shared" si="0"/>
        <v>Coarse Aggregate 1</v>
      </c>
      <c r="C27" s="77">
        <f t="shared" ref="C27:C29" si="2">((C13*E13)/100)</f>
        <v>0.13320000000000001</v>
      </c>
      <c r="D27" s="10"/>
      <c r="E27" s="10"/>
      <c r="F27" s="11"/>
    </row>
    <row r="28" spans="1:12" x14ac:dyDescent="0.5">
      <c r="A28" s="44" t="str">
        <f t="shared" si="1"/>
        <v>Yager</v>
      </c>
      <c r="B28" s="45" t="str">
        <f t="shared" si="0"/>
        <v>Natural Sand 1</v>
      </c>
      <c r="C28" s="60">
        <f t="shared" si="2"/>
        <v>1.4999999999999998E-2</v>
      </c>
      <c r="D28" s="10"/>
      <c r="E28" s="10"/>
      <c r="F28" s="11"/>
    </row>
    <row r="29" spans="1:12" ht="16.149999999999999" thickBot="1" x14ac:dyDescent="0.55000000000000004">
      <c r="A29" s="42" t="str">
        <f t="shared" si="1"/>
        <v/>
      </c>
      <c r="B29" s="43" t="str">
        <f t="shared" si="0"/>
        <v>N/A</v>
      </c>
      <c r="C29" s="61">
        <f t="shared" si="2"/>
        <v>0</v>
      </c>
      <c r="D29" s="10"/>
      <c r="E29" s="10"/>
      <c r="F29" s="11"/>
    </row>
    <row r="30" spans="1:12" ht="16.149999999999999" thickBot="1" x14ac:dyDescent="0.55000000000000004">
      <c r="A30" s="82" t="str">
        <f t="shared" si="1"/>
        <v/>
      </c>
      <c r="B30" s="83" t="str">
        <f t="shared" si="0"/>
        <v>Water</v>
      </c>
      <c r="C30" s="81">
        <f>(((C16*8.333)*(E16))/1000000)</f>
        <v>7.7496899999999992E-3</v>
      </c>
      <c r="D30" s="10"/>
      <c r="E30" s="10"/>
      <c r="F30" s="11"/>
    </row>
    <row r="31" spans="1:12" x14ac:dyDescent="0.5">
      <c r="A31" s="40" t="str">
        <f t="shared" si="1"/>
        <v>Finishease-NC</v>
      </c>
      <c r="B31" s="78" t="str">
        <f t="shared" si="0"/>
        <v>Admixture 1</v>
      </c>
      <c r="C31" s="76">
        <f>((C17)*(E17)*((C11+C12)/100)*(1/16))/1000000</f>
        <v>2.3437499999999999E-4</v>
      </c>
      <c r="D31" s="10"/>
      <c r="E31" s="10"/>
      <c r="F31" s="11"/>
    </row>
    <row r="32" spans="1:12" x14ac:dyDescent="0.5">
      <c r="A32" s="44" t="str">
        <f t="shared" si="1"/>
        <v/>
      </c>
      <c r="B32" s="79" t="str">
        <f t="shared" si="0"/>
        <v>Admixture 2</v>
      </c>
      <c r="C32" s="60">
        <f>((C18)*(E18)*((C11+C12)/100)*(1/16))/1000000</f>
        <v>0</v>
      </c>
      <c r="D32" s="10"/>
      <c r="E32" s="10"/>
      <c r="F32" s="11"/>
    </row>
    <row r="33" spans="1:6" x14ac:dyDescent="0.5">
      <c r="A33" s="44" t="str">
        <f t="shared" si="1"/>
        <v/>
      </c>
      <c r="B33" s="79" t="str">
        <f t="shared" si="0"/>
        <v>Admixture 3</v>
      </c>
      <c r="C33" s="60">
        <f>((C19)*(E19)*((C11+C12)/100)*(1/16))/1000000</f>
        <v>0</v>
      </c>
      <c r="D33" s="10"/>
      <c r="E33" s="10"/>
      <c r="F33" s="11"/>
    </row>
    <row r="34" spans="1:6" ht="16.149999999999999" thickBot="1" x14ac:dyDescent="0.55000000000000004">
      <c r="A34" s="42" t="str">
        <f t="shared" si="1"/>
        <v/>
      </c>
      <c r="B34" s="80" t="str">
        <f t="shared" si="0"/>
        <v>Admixture 4</v>
      </c>
      <c r="C34" s="61">
        <f>((C20)*(E20)*((C11+C12)/100)*(1/16))/1000000</f>
        <v>0</v>
      </c>
      <c r="D34" s="10"/>
      <c r="E34" s="10"/>
      <c r="F34" s="11"/>
    </row>
    <row r="35" spans="1:6" ht="17.100000000000001" customHeight="1" thickBot="1" x14ac:dyDescent="0.55000000000000004">
      <c r="A35" s="109" t="s">
        <v>32</v>
      </c>
      <c r="B35" s="110"/>
      <c r="C35" s="62">
        <f>C25+C26+C27+C28+C29+C30+C31+C32+C33+C34</f>
        <v>0.180184065</v>
      </c>
      <c r="D35" s="10"/>
      <c r="E35" s="10"/>
      <c r="F35" s="11"/>
    </row>
    <row r="36" spans="1:6" x14ac:dyDescent="0.5">
      <c r="A36" s="111" t="s">
        <v>46</v>
      </c>
      <c r="B36" s="112"/>
      <c r="C36" s="115">
        <f>((C35/(C11+C12)))</f>
        <v>3.0030677500000001E-4</v>
      </c>
      <c r="D36" s="10"/>
      <c r="E36" s="10"/>
      <c r="F36" s="11"/>
    </row>
    <row r="37" spans="1:6" ht="16.149999999999999" thickBot="1" x14ac:dyDescent="0.55000000000000004">
      <c r="A37" s="113"/>
      <c r="B37" s="114"/>
      <c r="C37" s="116"/>
      <c r="D37" s="10"/>
      <c r="E37" s="10"/>
      <c r="F37" s="11"/>
    </row>
    <row r="38" spans="1:6" x14ac:dyDescent="0.5">
      <c r="A38" s="9"/>
      <c r="B38" s="10"/>
      <c r="C38" s="10"/>
      <c r="D38" s="10"/>
      <c r="E38" s="10"/>
      <c r="F38" s="11"/>
    </row>
    <row r="39" spans="1:6" ht="16.149999999999999" thickBot="1" x14ac:dyDescent="0.55000000000000004">
      <c r="A39" s="17"/>
      <c r="B39" s="15"/>
      <c r="C39" s="15"/>
      <c r="D39" s="15"/>
      <c r="E39" s="15"/>
      <c r="F39" s="16"/>
    </row>
    <row r="40" spans="1:6" ht="16.149999999999999" thickBot="1" x14ac:dyDescent="0.55000000000000004"/>
    <row r="41" spans="1:6" ht="16.149999999999999" thickBot="1" x14ac:dyDescent="0.55000000000000004">
      <c r="A41" s="72" t="s">
        <v>54</v>
      </c>
      <c r="B41" s="104" t="s">
        <v>55</v>
      </c>
      <c r="C41" s="105"/>
      <c r="D41" s="106"/>
    </row>
    <row r="42" spans="1:6" ht="16.149999999999999" thickBot="1" x14ac:dyDescent="0.55000000000000004">
      <c r="A42" s="73"/>
      <c r="B42" s="74" t="s">
        <v>56</v>
      </c>
      <c r="C42" s="104" t="s">
        <v>57</v>
      </c>
      <c r="D42" s="106"/>
    </row>
    <row r="43" spans="1:6" ht="16.149999999999999" thickBot="1" x14ac:dyDescent="0.55000000000000004">
      <c r="A43" s="73" t="s">
        <v>58</v>
      </c>
      <c r="B43" s="74" t="s">
        <v>59</v>
      </c>
      <c r="C43" s="74" t="s">
        <v>60</v>
      </c>
      <c r="D43" s="74" t="s">
        <v>61</v>
      </c>
    </row>
    <row r="44" spans="1:6" ht="16.149999999999999" thickBot="1" x14ac:dyDescent="0.55000000000000004">
      <c r="A44" s="73" t="s">
        <v>62</v>
      </c>
      <c r="B44" s="74">
        <v>0.08</v>
      </c>
      <c r="C44" s="74">
        <v>0.06</v>
      </c>
      <c r="D44" s="74">
        <v>0.06</v>
      </c>
    </row>
    <row r="45" spans="1:6" x14ac:dyDescent="0.5">
      <c r="A45" s="75" t="s">
        <v>63</v>
      </c>
      <c r="B45" s="107">
        <v>0.1</v>
      </c>
      <c r="C45" s="107">
        <v>0.08</v>
      </c>
      <c r="D45" s="107">
        <v>0.08</v>
      </c>
    </row>
    <row r="46" spans="1:6" ht="16.149999999999999" thickBot="1" x14ac:dyDescent="0.55000000000000004">
      <c r="A46" s="73" t="s">
        <v>64</v>
      </c>
      <c r="B46" s="108"/>
      <c r="C46" s="108"/>
      <c r="D46" s="108"/>
    </row>
    <row r="47" spans="1:6" ht="30.4" thickBot="1" x14ac:dyDescent="0.55000000000000004">
      <c r="A47" s="73" t="s">
        <v>65</v>
      </c>
      <c r="B47" s="74">
        <v>0.2</v>
      </c>
      <c r="C47" s="74">
        <v>0.15</v>
      </c>
      <c r="D47" s="74">
        <v>0.15</v>
      </c>
    </row>
  </sheetData>
  <mergeCells count="15">
    <mergeCell ref="A22:C22"/>
    <mergeCell ref="A35:B35"/>
    <mergeCell ref="A36:B37"/>
    <mergeCell ref="C36:C37"/>
    <mergeCell ref="B41:D41"/>
    <mergeCell ref="C42:D42"/>
    <mergeCell ref="B45:B46"/>
    <mergeCell ref="C45:C46"/>
    <mergeCell ref="D45:D46"/>
    <mergeCell ref="A1:C1"/>
    <mergeCell ref="B2:C2"/>
    <mergeCell ref="B3:C3"/>
    <mergeCell ref="B4:C4"/>
    <mergeCell ref="A8:F8"/>
    <mergeCell ref="A5:F6"/>
  </mergeCells>
  <dataValidations count="2">
    <dataValidation type="list" allowBlank="1" showInputMessage="1" showErrorMessage="1" prompt="Select cementitious material #1" sqref="B11:B12" xr:uid="{00000000-0002-0000-0000-000000000000}">
      <formula1>$L$10:$L$17</formula1>
    </dataValidation>
    <dataValidation type="list" allowBlank="1" showInputMessage="1" showErrorMessage="1" prompt="Select aggregate type 1" sqref="B13:B15" xr:uid="{00000000-0002-0000-0000-000001000000}">
      <formula1>$L$18:$L$25</formula1>
    </dataValidation>
  </dataValidations>
  <pageMargins left="0.75" right="0.75" top="1" bottom="1" header="0.5" footer="0.5"/>
  <pageSetup orientation="portrait" horizontalDpi="0" verticalDpi="0" r:id="rId1"/>
  <customProperties>
    <customPr name="SSCSheetTrackingNo" r:id="rId2"/>
  </customPropertie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J14" sqref="J14"/>
    </sheetView>
  </sheetViews>
  <sheetFormatPr defaultColWidth="11" defaultRowHeight="15.75" x14ac:dyDescent="0.5"/>
  <cols>
    <col min="1" max="1" width="8.875" customWidth="1"/>
    <col min="2" max="2" width="7.5" customWidth="1"/>
    <col min="3" max="3" width="16.375" customWidth="1"/>
    <col min="4" max="4" width="9.25" customWidth="1"/>
    <col min="5" max="5" width="6.75" customWidth="1"/>
    <col min="6" max="6" width="15.125" customWidth="1"/>
    <col min="7" max="7" width="5.75" customWidth="1"/>
    <col min="8" max="8" width="10.125" bestFit="1" customWidth="1"/>
  </cols>
  <sheetData>
    <row r="1" spans="1:9" ht="58.5" customHeight="1" x14ac:dyDescent="0.5"/>
    <row r="7" spans="1:9" ht="16.149999999999999" thickBot="1" x14ac:dyDescent="0.55000000000000004"/>
    <row r="8" spans="1:9" ht="15" customHeight="1" x14ac:dyDescent="0.5">
      <c r="A8" s="117" t="s">
        <v>40</v>
      </c>
      <c r="B8" s="118"/>
      <c r="C8" s="118"/>
      <c r="D8" s="118"/>
      <c r="E8" s="118"/>
      <c r="F8" s="118"/>
      <c r="G8" s="118"/>
      <c r="H8" s="119"/>
      <c r="I8" s="63"/>
    </row>
    <row r="9" spans="1:9" ht="15" customHeight="1" thickBot="1" x14ac:dyDescent="0.55000000000000004">
      <c r="A9" s="120"/>
      <c r="B9" s="121"/>
      <c r="C9" s="121"/>
      <c r="D9" s="121"/>
      <c r="E9" s="121"/>
      <c r="F9" s="121"/>
      <c r="G9" s="121"/>
      <c r="H9" s="122"/>
      <c r="I9" s="63"/>
    </row>
    <row r="10" spans="1:9" ht="16.149999999999999" thickBot="1" x14ac:dyDescent="0.55000000000000004">
      <c r="A10" s="132" t="s">
        <v>41</v>
      </c>
      <c r="B10" s="133"/>
      <c r="C10" s="133"/>
      <c r="D10" s="123" t="str">
        <f>Calculator!B2</f>
        <v xml:space="preserve">RussTech </v>
      </c>
      <c r="E10" s="123"/>
      <c r="F10" s="123"/>
      <c r="G10" s="123"/>
      <c r="H10" s="124"/>
    </row>
    <row r="11" spans="1:9" ht="16.149999999999999" thickBot="1" x14ac:dyDescent="0.55000000000000004">
      <c r="A11" s="132" t="s">
        <v>42</v>
      </c>
      <c r="B11" s="133"/>
      <c r="C11" s="133"/>
      <c r="D11" s="123" t="str">
        <f>Calculator!B3</f>
        <v>Russtechnical Example</v>
      </c>
      <c r="E11" s="123"/>
      <c r="F11" s="123"/>
      <c r="G11" s="123"/>
      <c r="H11" s="124"/>
    </row>
    <row r="12" spans="1:9" ht="16.149999999999999" thickBot="1" x14ac:dyDescent="0.55000000000000004">
      <c r="A12" s="134" t="s">
        <v>43</v>
      </c>
      <c r="B12" s="135"/>
      <c r="C12" s="135"/>
      <c r="D12" s="125">
        <f ca="1">Calculator!B4</f>
        <v>45244</v>
      </c>
      <c r="E12" s="125"/>
      <c r="F12" s="125"/>
      <c r="G12" s="125"/>
      <c r="H12" s="126"/>
    </row>
    <row r="13" spans="1:9" ht="9" customHeight="1" x14ac:dyDescent="0.5">
      <c r="A13" s="1"/>
      <c r="H13" s="2"/>
    </row>
    <row r="14" spans="1:9" ht="57" customHeight="1" x14ac:dyDescent="0.5">
      <c r="A14" s="128" t="s">
        <v>53</v>
      </c>
      <c r="B14" s="129"/>
      <c r="C14" s="67" t="s">
        <v>44</v>
      </c>
      <c r="D14" s="68" t="s">
        <v>52</v>
      </c>
      <c r="E14" s="67" t="s">
        <v>45</v>
      </c>
      <c r="F14" s="68" t="s">
        <v>49</v>
      </c>
      <c r="G14" s="67" t="s">
        <v>45</v>
      </c>
      <c r="H14" s="70" t="s">
        <v>48</v>
      </c>
    </row>
    <row r="15" spans="1:9" x14ac:dyDescent="0.5">
      <c r="A15" s="130" t="str">
        <f>Calculator!A25</f>
        <v>Lafarge</v>
      </c>
      <c r="B15" s="131"/>
      <c r="C15" t="str">
        <f>Calculator!B11</f>
        <v>Cement- Type I or IL</v>
      </c>
      <c r="D15">
        <f>Calculator!C11</f>
        <v>600</v>
      </c>
      <c r="E15" t="str">
        <f>Calculator!D11</f>
        <v>lbs/yd.</v>
      </c>
      <c r="F15">
        <f>Calculator!E11</f>
        <v>4.0000000000000001E-3</v>
      </c>
      <c r="G15" t="str">
        <f>Calculator!F11</f>
        <v>%</v>
      </c>
      <c r="H15" s="64">
        <f>Calculator!C25</f>
        <v>2.4E-2</v>
      </c>
    </row>
    <row r="16" spans="1:9" x14ac:dyDescent="0.5">
      <c r="A16" s="130" t="str">
        <f>Calculator!A26</f>
        <v>Charah</v>
      </c>
      <c r="B16" s="131"/>
      <c r="C16" t="str">
        <f>Calculator!B12</f>
        <v>Fly Ash- Type F</v>
      </c>
      <c r="D16">
        <f>Calculator!C12</f>
        <v>0</v>
      </c>
      <c r="E16" t="str">
        <f>Calculator!D12</f>
        <v>lbs/yd.</v>
      </c>
      <c r="F16">
        <f>Calculator!E12</f>
        <v>0</v>
      </c>
      <c r="G16" t="str">
        <f>Calculator!F12</f>
        <v>%</v>
      </c>
      <c r="H16" s="64">
        <f>Calculator!C26</f>
        <v>0</v>
      </c>
    </row>
    <row r="17" spans="1:8" x14ac:dyDescent="0.5">
      <c r="A17" s="130" t="str">
        <f>Calculator!A27</f>
        <v>Hanson #57</v>
      </c>
      <c r="B17" s="131"/>
      <c r="C17" t="str">
        <f>Calculator!B13</f>
        <v>Coarse Aggregate 1</v>
      </c>
      <c r="D17">
        <f>Calculator!C13</f>
        <v>1850</v>
      </c>
      <c r="E17" t="str">
        <f>Calculator!D13</f>
        <v>lbs/yd.</v>
      </c>
      <c r="F17">
        <f>Calculator!E13</f>
        <v>7.1999999999999998E-3</v>
      </c>
      <c r="G17" t="str">
        <f>Calculator!F13</f>
        <v>%</v>
      </c>
      <c r="H17" s="64">
        <f>Calculator!C27</f>
        <v>0.13320000000000001</v>
      </c>
    </row>
    <row r="18" spans="1:8" x14ac:dyDescent="0.5">
      <c r="A18" s="130" t="str">
        <f>Calculator!A28</f>
        <v>Yager</v>
      </c>
      <c r="B18" s="131"/>
      <c r="C18" t="str">
        <f>Calculator!B14</f>
        <v>Natural Sand 1</v>
      </c>
      <c r="D18">
        <f>Calculator!C14</f>
        <v>1250</v>
      </c>
      <c r="E18" t="str">
        <f>Calculator!D14</f>
        <v>lbs/yd.</v>
      </c>
      <c r="F18">
        <f>Calculator!E14</f>
        <v>1.1999999999999999E-3</v>
      </c>
      <c r="G18" t="str">
        <f>Calculator!F14</f>
        <v>%</v>
      </c>
      <c r="H18" s="64">
        <f>Calculator!C28</f>
        <v>1.4999999999999998E-2</v>
      </c>
    </row>
    <row r="19" spans="1:8" x14ac:dyDescent="0.5">
      <c r="A19" s="130" t="str">
        <f>Calculator!A29</f>
        <v/>
      </c>
      <c r="B19" s="131"/>
      <c r="C19" t="str">
        <f>Calculator!B15</f>
        <v>N/A</v>
      </c>
      <c r="D19">
        <f>Calculator!C15</f>
        <v>0</v>
      </c>
      <c r="E19" t="str">
        <f>Calculator!D15</f>
        <v>lbs/yd.</v>
      </c>
      <c r="F19">
        <f>Calculator!E15</f>
        <v>0</v>
      </c>
      <c r="G19" t="str">
        <f>Calculator!F15</f>
        <v>%</v>
      </c>
      <c r="H19" s="64">
        <f>Calculator!C29</f>
        <v>0</v>
      </c>
    </row>
    <row r="20" spans="1:8" x14ac:dyDescent="0.5">
      <c r="A20" s="130" t="str">
        <f>Calculator!A30</f>
        <v/>
      </c>
      <c r="B20" s="131"/>
      <c r="C20" t="str">
        <f>Calculator!B16</f>
        <v>Water</v>
      </c>
      <c r="D20">
        <f>Calculator!C16</f>
        <v>31</v>
      </c>
      <c r="E20" t="str">
        <f>Calculator!D16</f>
        <v>gallons</v>
      </c>
      <c r="F20">
        <f>Calculator!E16</f>
        <v>30</v>
      </c>
      <c r="G20" t="str">
        <f>Calculator!F16</f>
        <v>ppm</v>
      </c>
      <c r="H20" s="64">
        <f>Calculator!C30</f>
        <v>7.7496899999999992E-3</v>
      </c>
    </row>
    <row r="21" spans="1:8" x14ac:dyDescent="0.5">
      <c r="A21" s="130" t="str">
        <f>Calculator!A31</f>
        <v>Finishease-NC</v>
      </c>
      <c r="B21" s="131"/>
      <c r="C21" t="str">
        <f>Calculator!B17</f>
        <v>Admixture 1</v>
      </c>
      <c r="D21">
        <f>Calculator!C17</f>
        <v>5</v>
      </c>
      <c r="E21" t="str">
        <f>Calculator!D17</f>
        <v>oz/cwt.</v>
      </c>
      <c r="F21">
        <f>Calculator!E17</f>
        <v>125</v>
      </c>
      <c r="G21" t="str">
        <f>Calculator!F17</f>
        <v>ppm</v>
      </c>
      <c r="H21" s="64">
        <f>Calculator!C31</f>
        <v>2.3437499999999999E-4</v>
      </c>
    </row>
    <row r="22" spans="1:8" x14ac:dyDescent="0.5">
      <c r="A22" s="130" t="str">
        <f>Calculator!A32</f>
        <v/>
      </c>
      <c r="B22" s="131"/>
      <c r="C22" t="str">
        <f>Calculator!B18</f>
        <v>Admixture 2</v>
      </c>
      <c r="D22">
        <f>Calculator!C18</f>
        <v>0</v>
      </c>
      <c r="E22" t="str">
        <f>Calculator!D18</f>
        <v>oz/cwt.</v>
      </c>
      <c r="F22">
        <f>Calculator!E18</f>
        <v>0</v>
      </c>
      <c r="G22" t="str">
        <f>Calculator!F18</f>
        <v>ppm</v>
      </c>
      <c r="H22" s="64">
        <f>Calculator!C32</f>
        <v>0</v>
      </c>
    </row>
    <row r="23" spans="1:8" x14ac:dyDescent="0.5">
      <c r="A23" s="130" t="str">
        <f>Calculator!A33</f>
        <v/>
      </c>
      <c r="B23" s="131"/>
      <c r="C23" t="str">
        <f>Calculator!B19</f>
        <v>Admixture 3</v>
      </c>
      <c r="D23">
        <f>Calculator!C19</f>
        <v>0</v>
      </c>
      <c r="E23" t="str">
        <f>Calculator!D19</f>
        <v>oz/cwt.</v>
      </c>
      <c r="F23">
        <f>Calculator!E19</f>
        <v>0</v>
      </c>
      <c r="G23" t="str">
        <f>Calculator!F19</f>
        <v>ppm</v>
      </c>
      <c r="H23" s="64">
        <f>Calculator!C33</f>
        <v>0</v>
      </c>
    </row>
    <row r="24" spans="1:8" ht="16.149999999999999" thickBot="1" x14ac:dyDescent="0.55000000000000004">
      <c r="A24" s="130" t="str">
        <f>Calculator!A34</f>
        <v/>
      </c>
      <c r="B24" s="131"/>
      <c r="C24" t="str">
        <f>Calculator!B20</f>
        <v>Admixture 4</v>
      </c>
      <c r="D24">
        <f>Calculator!C20</f>
        <v>0</v>
      </c>
      <c r="E24" t="str">
        <f>Calculator!D20</f>
        <v>oz/cwt.</v>
      </c>
      <c r="F24">
        <f>Calculator!E20</f>
        <v>0</v>
      </c>
      <c r="G24" t="str">
        <f>Calculator!F20</f>
        <v>ppm</v>
      </c>
      <c r="H24" s="65">
        <f>Calculator!C34</f>
        <v>0</v>
      </c>
    </row>
    <row r="25" spans="1:8" ht="16.149999999999999" thickTop="1" x14ac:dyDescent="0.5">
      <c r="A25" s="1"/>
      <c r="D25" s="127" t="s">
        <v>32</v>
      </c>
      <c r="E25" s="127"/>
      <c r="F25" s="127"/>
      <c r="G25" s="127"/>
      <c r="H25" s="69">
        <f>Calculator!C35</f>
        <v>0.180184065</v>
      </c>
    </row>
    <row r="26" spans="1:8" x14ac:dyDescent="0.5">
      <c r="A26" s="1"/>
      <c r="H26" s="2"/>
    </row>
    <row r="27" spans="1:8" ht="18" x14ac:dyDescent="0.55000000000000004">
      <c r="A27" s="1"/>
      <c r="B27" s="136" t="s">
        <v>47</v>
      </c>
      <c r="C27" s="136"/>
      <c r="D27" s="136"/>
      <c r="E27" s="136"/>
      <c r="F27" s="136"/>
      <c r="G27" s="136"/>
      <c r="H27" s="66">
        <f>Calculator!C36</f>
        <v>3.0030677500000001E-4</v>
      </c>
    </row>
    <row r="28" spans="1:8" x14ac:dyDescent="0.5">
      <c r="A28" s="1"/>
      <c r="H28" s="2"/>
    </row>
    <row r="29" spans="1:8" ht="16.149999999999999" thickBot="1" x14ac:dyDescent="0.55000000000000004">
      <c r="A29" s="3"/>
      <c r="B29" s="5"/>
      <c r="C29" s="5"/>
      <c r="D29" s="5"/>
      <c r="E29" s="5"/>
      <c r="F29" s="5"/>
      <c r="G29" s="5"/>
      <c r="H29" s="4"/>
    </row>
  </sheetData>
  <mergeCells count="20">
    <mergeCell ref="B27:G27"/>
    <mergeCell ref="A20:B20"/>
    <mergeCell ref="A21:B21"/>
    <mergeCell ref="A22:B22"/>
    <mergeCell ref="A23:B23"/>
    <mergeCell ref="A24:B24"/>
    <mergeCell ref="A8:H9"/>
    <mergeCell ref="D10:H10"/>
    <mergeCell ref="D11:H11"/>
    <mergeCell ref="D12:H12"/>
    <mergeCell ref="D25:G25"/>
    <mergeCell ref="A14:B14"/>
    <mergeCell ref="A15:B15"/>
    <mergeCell ref="A16:B16"/>
    <mergeCell ref="A17:B17"/>
    <mergeCell ref="A18:B18"/>
    <mergeCell ref="A19:B19"/>
    <mergeCell ref="A10:C10"/>
    <mergeCell ref="A11:C11"/>
    <mergeCell ref="A12:C12"/>
  </mergeCells>
  <pageMargins left="0.75" right="0.75" top="1" bottom="1" header="0.5" footer="0.5"/>
  <pageSetup orientation="portrait" horizontalDpi="0" verticalDpi="0" r:id="rId1"/>
  <customProperties>
    <customPr name="SSCSheetTrackingNo" r:id="rId2"/>
  </customPropertie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Print Form</vt:lpstr>
      <vt:lpstr>'Print Form'!Print_Area</vt:lpstr>
    </vt:vector>
  </TitlesOfParts>
  <Company>Radiohead,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Yorke</dc:creator>
  <cp:lastModifiedBy>Edward Heller</cp:lastModifiedBy>
  <cp:lastPrinted>2012-06-14T22:18:09Z</cp:lastPrinted>
  <dcterms:created xsi:type="dcterms:W3CDTF">2012-06-14T17:43:03Z</dcterms:created>
  <dcterms:modified xsi:type="dcterms:W3CDTF">2023-11-14T15:23:39Z</dcterms:modified>
</cp:coreProperties>
</file>